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.sharepoint.com/sites/CCULeadership/Shared Documents/General/CEI/Technician Rates/2025/"/>
    </mc:Choice>
  </mc:AlternateContent>
  <xr:revisionPtr revIDLastSave="99" documentId="13_ncr:1_{7EED1863-3377-4CCC-B911-B403AE5791AC}" xr6:coauthVersionLast="47" xr6:coauthVersionMax="47" xr10:uidLastSave="{F16009AB-1E92-4965-ACC2-C988E95EAF76}"/>
  <bookViews>
    <workbookView xWindow="-108" yWindow="-108" windowWidth="23256" windowHeight="13896" xr2:uid="{00000000-000D-0000-FFFF-FFFF00000000}"/>
  </bookViews>
  <sheets>
    <sheet name="PEF Max Salary Calulator" sheetId="3" r:id="rId1"/>
  </sheets>
  <definedNames>
    <definedName name="_xlnm.Print_Area" localSheetId="0">'PEF Max Salary Calulator'!$A$1:$K$35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3" l="1"/>
  <c r="H24" i="3" s="1"/>
  <c r="G26" i="3"/>
  <c r="H26" i="3" s="1"/>
  <c r="I26" i="3" s="1"/>
  <c r="K26" i="3" s="1"/>
  <c r="L26" i="3" s="1"/>
  <c r="G32" i="3"/>
  <c r="H32" i="3" s="1"/>
  <c r="I32" i="3" s="1"/>
  <c r="K32" i="3" s="1"/>
  <c r="L32" i="3" s="1"/>
  <c r="G30" i="3"/>
  <c r="H30" i="3" s="1"/>
  <c r="I30" i="3" s="1"/>
  <c r="K30" i="3" s="1"/>
  <c r="L30" i="3" s="1"/>
  <c r="G28" i="3"/>
  <c r="H28" i="3" s="1"/>
  <c r="I28" i="3" s="1"/>
  <c r="K28" i="3" s="1"/>
  <c r="L28" i="3" s="1"/>
  <c r="I24" i="3" l="1"/>
  <c r="K24" i="3" l="1"/>
  <c r="L24" i="3" s="1"/>
</calcChain>
</file>

<file path=xl/sharedStrings.xml><?xml version="1.0" encoding="utf-8"?>
<sst xmlns="http://schemas.openxmlformats.org/spreadsheetml/2006/main" count="43" uniqueCount="43">
  <si>
    <t>Welcome to the Maximum Salary Calculator for CEI Personnel Year 2025</t>
  </si>
  <si>
    <t>Maximum Salaries are calculated in accordance with current personnel policies allowing</t>
  </si>
  <si>
    <t>5% above the minimum for each year of directly related experience above the minimum.</t>
  </si>
  <si>
    <t xml:space="preserve">The Chart below will calculate the maximum salary when you input the total experience the </t>
  </si>
  <si>
    <t xml:space="preserve">employee has.  </t>
  </si>
  <si>
    <t>Instructions:</t>
  </si>
  <si>
    <t>1)</t>
  </si>
  <si>
    <t>Select Level of Technican proposed in Column (1).</t>
  </si>
  <si>
    <t>2)</t>
  </si>
  <si>
    <t xml:space="preserve">   (A 2 year tech degree counts as 24 months experience)</t>
  </si>
  <si>
    <t>3)</t>
  </si>
  <si>
    <t xml:space="preserve">shows up in column 9, the minimum education and experience requirements have not been  </t>
  </si>
  <si>
    <t xml:space="preserve">met and the proposed personnel is not minimally qualified.  </t>
  </si>
  <si>
    <t>4)</t>
  </si>
  <si>
    <t>Use this salary calculator as a guidance for establishing hourly salaries.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</si>
  <si>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</si>
  <si>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</si>
  <si>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</si>
  <si>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</si>
  <si>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</si>
  <si>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</si>
  <si>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</si>
  <si>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</si>
  <si>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</si>
  <si>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Min. Exp.</t>
  </si>
  <si>
    <t>Experience</t>
  </si>
  <si>
    <t>Total Months Experience</t>
  </si>
  <si>
    <t>Maximum Annual Salary Qualified</t>
  </si>
  <si>
    <t>Maximum Hourly Salary Qualified</t>
  </si>
  <si>
    <t>Pay Grade Cap</t>
  </si>
  <si>
    <t>Maximum Allowable Hourly Salary</t>
  </si>
  <si>
    <t>Min Salary</t>
  </si>
  <si>
    <t>Required 
(Months)</t>
  </si>
  <si>
    <t>Years</t>
  </si>
  <si>
    <t>Months</t>
  </si>
  <si>
    <t>TT I</t>
  </si>
  <si>
    <t>TT II</t>
  </si>
  <si>
    <t>TT III</t>
  </si>
  <si>
    <t>TT IV</t>
  </si>
  <si>
    <t>TT V</t>
  </si>
  <si>
    <t>Effective August 1, 2025</t>
  </si>
  <si>
    <r>
      <t xml:space="preserve">Input the Total Years and Months of Total Directly Related Experience in Column (4) (in </t>
    </r>
    <r>
      <rPr>
        <b/>
        <sz val="11"/>
        <color indexed="10"/>
        <rFont val="Arial"/>
        <family val="2"/>
      </rPr>
      <t>Red</t>
    </r>
    <r>
      <rPr>
        <b/>
        <sz val="11"/>
        <rFont val="Arial"/>
        <family val="2"/>
      </rPr>
      <t>).</t>
    </r>
  </si>
  <si>
    <r>
      <t xml:space="preserve">Read Max Allowable Hourly Salary in Column 9 (in </t>
    </r>
    <r>
      <rPr>
        <b/>
        <sz val="11"/>
        <color indexed="12"/>
        <rFont val="Arial"/>
        <family val="2"/>
      </rPr>
      <t>Blue</t>
    </r>
    <r>
      <rPr>
        <b/>
        <sz val="11"/>
        <rFont val="Arial"/>
        <family val="2"/>
      </rPr>
      <t xml:space="preserve">).  If the note </t>
    </r>
    <r>
      <rPr>
        <b/>
        <sz val="11"/>
        <color indexed="12"/>
        <rFont val="Arial"/>
        <family val="2"/>
      </rPr>
      <t>Experience Is Too Low!</t>
    </r>
    <r>
      <rPr>
        <b/>
        <sz val="11"/>
        <rFont val="Arial"/>
        <family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</si>
</sst>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_(&quot;$&quot;* #,##0.000_);_(&quot;$&quot;* \(#,##0.000\);_(&quot;$&quot;* &quot;-&quot;???_);_(@_)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i/>
      <sz val="11"/>
      <color indexed="12"/>
      <name val="Arial"/>
      <family val="2"/>
    </font>
    <font>
      <b/>
      <i/>
      <sz val="11"/>
      <name val="Arial"/>
      <family val="2"/>
    </font>
    <font>
      <b/>
      <sz val="11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3" fontId="4" fillId="0" borderId="0" xfId="0" applyNumberFormat="1" applyFont="1"/>
    <xf numFmtId="0" fontId="4" fillId="0" borderId="0" xfId="0" applyFont="1"/>
    <xf numFmtId="44" fontId="0" fillId="0" borderId="0" xfId="2" applyFont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3" fillId="0" borderId="6" xfId="0" applyFont="1" applyBorder="1"/>
    <xf numFmtId="164" fontId="0" fillId="0" borderId="6" xfId="2" applyNumberFormat="1" applyFont="1" applyBorder="1"/>
    <xf numFmtId="0" fontId="0" fillId="0" borderId="6" xfId="0" applyBorder="1" applyAlignment="1">
      <alignment horizontal="center"/>
    </xf>
    <xf numFmtId="0" fontId="7" fillId="0" borderId="6" xfId="0" applyFont="1" applyBorder="1" applyAlignment="1" applyProtection="1">
      <alignment horizontal="center"/>
      <protection locked="0"/>
    </xf>
    <xf numFmtId="164" fontId="1" fillId="0" borderId="6" xfId="2" applyNumberFormat="1" applyBorder="1" applyAlignment="1"/>
    <xf numFmtId="165" fontId="5" fillId="0" borderId="6" xfId="2" applyNumberFormat="1" applyFont="1" applyBorder="1" applyAlignment="1">
      <alignment horizontal="center"/>
    </xf>
    <xf numFmtId="44" fontId="0" fillId="0" borderId="6" xfId="2" applyFont="1" applyBorder="1"/>
    <xf numFmtId="44" fontId="0" fillId="0" borderId="0" xfId="0" applyNumberFormat="1"/>
    <xf numFmtId="44" fontId="3" fillId="0" borderId="0" xfId="0" applyNumberFormat="1" applyFont="1"/>
    <xf numFmtId="166" fontId="1" fillId="0" borderId="0" xfId="0" applyNumberFormat="1" applyFont="1"/>
    <xf numFmtId="0" fontId="1" fillId="0" borderId="6" xfId="0" applyFont="1" applyBorder="1" applyAlignment="1">
      <alignment horizontal="center"/>
    </xf>
    <xf numFmtId="44" fontId="1" fillId="0" borderId="6" xfId="2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9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13" fillId="0" borderId="0" xfId="0" applyFont="1"/>
    <xf numFmtId="0" fontId="8" fillId="0" borderId="0" xfId="0" quotePrefix="1" applyFont="1" applyAlignment="1">
      <alignment horizontal="center"/>
    </xf>
    <xf numFmtId="0" fontId="14" fillId="0" borderId="0" xfId="0" applyFont="1"/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/>
    <xf numFmtId="164" fontId="14" fillId="0" borderId="6" xfId="2" applyNumberFormat="1" applyFont="1" applyBorder="1"/>
    <xf numFmtId="0" fontId="14" fillId="0" borderId="6" xfId="1" applyNumberFormat="1" applyFont="1" applyBorder="1" applyAlignment="1">
      <alignment horizontal="center"/>
    </xf>
    <xf numFmtId="0" fontId="11" fillId="0" borderId="20" xfId="1" applyNumberFormat="1" applyFont="1" applyBorder="1" applyAlignment="1" applyProtection="1">
      <alignment horizontal="center"/>
      <protection locked="0"/>
    </xf>
    <xf numFmtId="0" fontId="11" fillId="0" borderId="0" xfId="1" applyNumberFormat="1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164" fontId="14" fillId="0" borderId="0" xfId="2" applyNumberFormat="1" applyFont="1" applyBorder="1" applyAlignment="1"/>
    <xf numFmtId="44" fontId="14" fillId="0" borderId="0" xfId="2" applyFont="1" applyBorder="1"/>
    <xf numFmtId="44" fontId="14" fillId="0" borderId="14" xfId="2" applyFont="1" applyBorder="1"/>
    <xf numFmtId="165" fontId="12" fillId="0" borderId="17" xfId="2" applyNumberFormat="1" applyFont="1" applyBorder="1" applyAlignment="1">
      <alignment horizontal="center"/>
    </xf>
    <xf numFmtId="0" fontId="8" fillId="2" borderId="7" xfId="0" applyFont="1" applyFill="1" applyBorder="1"/>
    <xf numFmtId="164" fontId="14" fillId="2" borderId="0" xfId="0" applyNumberFormat="1" applyFont="1" applyFill="1"/>
    <xf numFmtId="0" fontId="14" fillId="2" borderId="0" xfId="1" applyNumberFormat="1" applyFont="1" applyFill="1" applyBorder="1" applyAlignment="1">
      <alignment horizontal="center"/>
    </xf>
    <xf numFmtId="0" fontId="14" fillId="2" borderId="7" xfId="1" applyNumberFormat="1" applyFont="1" applyFill="1" applyBorder="1" applyAlignment="1" applyProtection="1">
      <alignment horizontal="center"/>
      <protection locked="0"/>
    </xf>
    <xf numFmtId="0" fontId="14" fillId="2" borderId="0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>
      <alignment horizontal="center"/>
    </xf>
    <xf numFmtId="0" fontId="12" fillId="2" borderId="0" xfId="0" applyFont="1" applyFill="1"/>
    <xf numFmtId="0" fontId="14" fillId="2" borderId="14" xfId="0" applyFont="1" applyFill="1" applyBorder="1"/>
    <xf numFmtId="165" fontId="14" fillId="2" borderId="17" xfId="0" applyNumberFormat="1" applyFont="1" applyFill="1" applyBorder="1" applyAlignment="1">
      <alignment horizontal="center"/>
    </xf>
    <xf numFmtId="0" fontId="8" fillId="0" borderId="7" xfId="0" applyFont="1" applyBorder="1"/>
    <xf numFmtId="164" fontId="14" fillId="0" borderId="0" xfId="0" applyNumberFormat="1" applyFont="1"/>
    <xf numFmtId="0" fontId="14" fillId="0" borderId="0" xfId="1" applyNumberFormat="1" applyFont="1" applyBorder="1" applyAlignment="1">
      <alignment horizontal="center"/>
    </xf>
    <xf numFmtId="0" fontId="11" fillId="0" borderId="7" xfId="1" applyNumberFormat="1" applyFont="1" applyBorder="1" applyAlignment="1" applyProtection="1">
      <alignment horizontal="center"/>
      <protection locked="0"/>
    </xf>
    <xf numFmtId="164" fontId="14" fillId="0" borderId="0" xfId="2" applyNumberFormat="1" applyFont="1" applyBorder="1"/>
    <xf numFmtId="0" fontId="15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8" fillId="3" borderId="7" xfId="0" applyFont="1" applyFill="1" applyBorder="1"/>
    <xf numFmtId="164" fontId="14" fillId="3" borderId="0" xfId="2" applyNumberFormat="1" applyFont="1" applyFill="1" applyBorder="1"/>
    <xf numFmtId="0" fontId="14" fillId="3" borderId="0" xfId="1" applyNumberFormat="1" applyFont="1" applyFill="1" applyBorder="1" applyAlignment="1">
      <alignment horizontal="center"/>
    </xf>
    <xf numFmtId="0" fontId="11" fillId="3" borderId="7" xfId="1" applyNumberFormat="1" applyFont="1" applyFill="1" applyBorder="1" applyAlignment="1" applyProtection="1">
      <alignment horizontal="center"/>
      <protection locked="0"/>
    </xf>
    <xf numFmtId="0" fontId="11" fillId="3" borderId="0" xfId="1" applyNumberFormat="1" applyFont="1" applyFill="1" applyBorder="1" applyAlignment="1" applyProtection="1">
      <alignment horizontal="center"/>
      <protection locked="0"/>
    </xf>
    <xf numFmtId="0" fontId="14" fillId="3" borderId="0" xfId="0" applyFont="1" applyFill="1" applyAlignment="1">
      <alignment horizontal="center"/>
    </xf>
    <xf numFmtId="164" fontId="14" fillId="3" borderId="0" xfId="2" applyNumberFormat="1" applyFont="1" applyFill="1" applyBorder="1" applyAlignment="1"/>
    <xf numFmtId="44" fontId="14" fillId="3" borderId="0" xfId="2" applyFont="1" applyFill="1" applyBorder="1"/>
    <xf numFmtId="44" fontId="14" fillId="3" borderId="14" xfId="2" applyFont="1" applyFill="1" applyBorder="1"/>
    <xf numFmtId="165" fontId="12" fillId="3" borderId="17" xfId="2" applyNumberFormat="1" applyFont="1" applyFill="1" applyBorder="1" applyAlignment="1">
      <alignment horizontal="center"/>
    </xf>
    <xf numFmtId="0" fontId="8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zoomScale="80" zoomScaleNormal="80" zoomScaleSheetLayoutView="100" workbookViewId="0">
      <selection activeCell="I37" sqref="I37"/>
    </sheetView>
  </sheetViews>
  <sheetFormatPr defaultRowHeight="13.2" x14ac:dyDescent="0.25"/>
  <cols>
    <col min="1" max="1" width="5.88671875" customWidth="1"/>
    <col min="2" max="2" width="12.6640625" customWidth="1"/>
    <col min="3" max="3" width="14.6640625" customWidth="1"/>
    <col min="4" max="4" width="10.6640625" customWidth="1"/>
    <col min="5" max="6" width="9.6640625" customWidth="1"/>
    <col min="7" max="7" width="12" style="2" customWidth="1"/>
    <col min="8" max="9" width="15.6640625" customWidth="1"/>
    <col min="10" max="10" width="12.6640625" customWidth="1"/>
    <col min="11" max="11" width="22.5546875" customWidth="1"/>
    <col min="12" max="12" width="13.33203125" customWidth="1"/>
    <col min="13" max="13" width="12" bestFit="1" customWidth="1"/>
    <col min="14" max="14" width="12.33203125" bestFit="1" customWidth="1"/>
  </cols>
  <sheetData>
    <row r="1" spans="1:14" s="1" customFormat="1" ht="15.6" x14ac:dyDescent="0.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4" s="4" customFormat="1" ht="13.8" x14ac:dyDescent="0.25">
      <c r="A2" s="26" t="s">
        <v>40</v>
      </c>
      <c r="B2" s="26"/>
      <c r="C2" s="27"/>
      <c r="D2" s="27"/>
      <c r="E2" s="27"/>
      <c r="F2" s="27"/>
      <c r="G2" s="27"/>
      <c r="H2" s="27"/>
      <c r="I2" s="27"/>
      <c r="J2" s="27"/>
      <c r="K2" s="27"/>
    </row>
    <row r="3" spans="1:14" s="4" customFormat="1" ht="13.8" x14ac:dyDescent="0.25">
      <c r="A3" s="28"/>
      <c r="B3" s="29"/>
      <c r="C3" s="29"/>
      <c r="D3" s="29"/>
      <c r="E3" s="29"/>
      <c r="F3" s="29"/>
      <c r="G3" s="25"/>
      <c r="H3" s="29"/>
      <c r="I3" s="29"/>
      <c r="J3" s="29"/>
      <c r="K3" s="29"/>
    </row>
    <row r="4" spans="1:14" s="4" customFormat="1" ht="13.8" x14ac:dyDescent="0.25">
      <c r="A4" s="28"/>
      <c r="B4" s="29"/>
      <c r="C4" s="29"/>
      <c r="D4" s="29"/>
      <c r="E4" s="29"/>
      <c r="F4" s="29"/>
      <c r="G4" s="25"/>
      <c r="H4" s="29"/>
      <c r="I4" s="29"/>
      <c r="J4" s="29"/>
      <c r="K4" s="29"/>
    </row>
    <row r="5" spans="1:14" s="4" customFormat="1" ht="13.8" x14ac:dyDescent="0.25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4" s="4" customFormat="1" ht="13.8" x14ac:dyDescent="0.25">
      <c r="A6" s="24" t="s">
        <v>2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4" s="4" customFormat="1" ht="13.8" x14ac:dyDescent="0.25">
      <c r="A7" s="29"/>
      <c r="B7" s="29"/>
      <c r="C7" s="29"/>
      <c r="D7" s="29"/>
      <c r="E7" s="29"/>
      <c r="F7" s="29"/>
      <c r="G7" s="25"/>
      <c r="H7" s="29"/>
      <c r="I7" s="29"/>
      <c r="J7" s="29"/>
      <c r="K7" s="29"/>
    </row>
    <row r="8" spans="1:14" s="4" customFormat="1" ht="13.8" x14ac:dyDescent="0.25">
      <c r="A8" s="24" t="s">
        <v>3</v>
      </c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4" s="4" customFormat="1" ht="13.8" x14ac:dyDescent="0.25">
      <c r="A9" s="24" t="s">
        <v>4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4" s="4" customFormat="1" ht="13.8" x14ac:dyDescent="0.25">
      <c r="A10" s="29"/>
      <c r="B10" s="29"/>
      <c r="C10" s="29"/>
      <c r="D10" s="29"/>
      <c r="E10" s="29"/>
      <c r="F10" s="29"/>
      <c r="G10" s="25"/>
      <c r="H10" s="29"/>
      <c r="I10" s="29"/>
      <c r="J10" s="29"/>
      <c r="K10" s="29"/>
    </row>
    <row r="11" spans="1:14" s="4" customFormat="1" ht="13.8" x14ac:dyDescent="0.25">
      <c r="A11" s="29" t="s">
        <v>5</v>
      </c>
      <c r="B11" s="29"/>
      <c r="C11" s="29"/>
      <c r="D11" s="29"/>
      <c r="E11" s="29"/>
      <c r="F11" s="29"/>
      <c r="G11" s="25"/>
      <c r="H11" s="29"/>
      <c r="I11" s="29"/>
      <c r="J11" s="29"/>
      <c r="K11" s="29"/>
    </row>
    <row r="12" spans="1:14" s="4" customFormat="1" ht="13.8" x14ac:dyDescent="0.25">
      <c r="A12" s="29"/>
      <c r="B12" s="29"/>
      <c r="C12" s="29"/>
      <c r="D12" s="29"/>
      <c r="E12" s="29"/>
      <c r="F12" s="29"/>
      <c r="G12" s="25"/>
      <c r="H12" s="29"/>
      <c r="I12" s="29"/>
      <c r="J12" s="29"/>
      <c r="K12" s="29"/>
    </row>
    <row r="13" spans="1:14" s="4" customFormat="1" ht="13.8" x14ac:dyDescent="0.25">
      <c r="A13" s="30" t="s">
        <v>6</v>
      </c>
      <c r="B13" s="29" t="s">
        <v>7</v>
      </c>
      <c r="C13" s="29"/>
      <c r="D13" s="29"/>
      <c r="E13" s="29"/>
      <c r="F13" s="29"/>
      <c r="G13" s="25"/>
      <c r="H13" s="29"/>
      <c r="I13" s="29"/>
      <c r="J13" s="29"/>
      <c r="K13" s="29"/>
    </row>
    <row r="14" spans="1:14" s="4" customFormat="1" ht="13.8" x14ac:dyDescent="0.25">
      <c r="A14" s="30" t="s">
        <v>8</v>
      </c>
      <c r="B14" s="29" t="s">
        <v>41</v>
      </c>
      <c r="C14" s="29"/>
      <c r="D14" s="29"/>
      <c r="E14" s="29"/>
      <c r="F14" s="29"/>
      <c r="G14" s="25"/>
      <c r="H14" s="29"/>
      <c r="I14" s="29"/>
      <c r="J14" s="29"/>
      <c r="K14" s="29"/>
    </row>
    <row r="15" spans="1:14" s="4" customFormat="1" ht="13.8" x14ac:dyDescent="0.25">
      <c r="A15" s="29"/>
      <c r="B15" s="28" t="s">
        <v>9</v>
      </c>
      <c r="C15" s="29"/>
      <c r="D15" s="29"/>
      <c r="E15" s="29"/>
      <c r="F15" s="29"/>
      <c r="G15" s="25"/>
      <c r="H15" s="29"/>
      <c r="I15" s="29"/>
      <c r="J15" s="29"/>
      <c r="K15" s="29"/>
      <c r="M15" s="20"/>
      <c r="N15" s="20"/>
    </row>
    <row r="16" spans="1:14" s="4" customFormat="1" ht="13.8" x14ac:dyDescent="0.25">
      <c r="A16" s="30" t="s">
        <v>10</v>
      </c>
      <c r="B16" s="29" t="s">
        <v>42</v>
      </c>
      <c r="C16" s="29"/>
      <c r="D16" s="29"/>
      <c r="E16" s="29"/>
      <c r="F16" s="29"/>
      <c r="G16" s="25"/>
      <c r="H16" s="29"/>
      <c r="I16" s="29"/>
      <c r="J16" s="29"/>
      <c r="K16" s="29"/>
    </row>
    <row r="17" spans="1:15" s="4" customFormat="1" ht="13.8" x14ac:dyDescent="0.25">
      <c r="A17" s="30"/>
      <c r="B17" s="29" t="s">
        <v>11</v>
      </c>
      <c r="C17" s="29"/>
      <c r="D17" s="29"/>
      <c r="E17" s="29"/>
      <c r="F17" s="29"/>
      <c r="G17" s="25"/>
      <c r="H17" s="29"/>
      <c r="I17" s="29"/>
      <c r="J17" s="29"/>
      <c r="K17" s="29"/>
    </row>
    <row r="18" spans="1:15" s="4" customFormat="1" ht="13.8" x14ac:dyDescent="0.25">
      <c r="A18" s="29"/>
      <c r="B18" s="29" t="s">
        <v>12</v>
      </c>
      <c r="C18" s="29"/>
      <c r="D18" s="29"/>
      <c r="E18" s="29"/>
      <c r="F18" s="29"/>
      <c r="G18" s="25"/>
      <c r="H18" s="29"/>
      <c r="I18" s="29"/>
      <c r="J18" s="29"/>
      <c r="K18" s="29"/>
      <c r="L18" s="3"/>
    </row>
    <row r="19" spans="1:15" s="4" customFormat="1" ht="13.8" x14ac:dyDescent="0.25">
      <c r="A19" s="30" t="s">
        <v>13</v>
      </c>
      <c r="B19" s="31" t="s">
        <v>14</v>
      </c>
      <c r="C19" s="29"/>
      <c r="D19" s="29"/>
      <c r="E19" s="29"/>
      <c r="F19" s="29"/>
      <c r="G19" s="25"/>
      <c r="H19" s="29"/>
      <c r="I19" s="29"/>
      <c r="J19" s="29"/>
      <c r="K19" s="29"/>
      <c r="L19" s="3"/>
    </row>
    <row r="20" spans="1:15" s="4" customFormat="1" ht="13.8" x14ac:dyDescent="0.25">
      <c r="A20" s="29"/>
      <c r="B20" s="29"/>
      <c r="C20" s="29"/>
      <c r="D20" s="29"/>
      <c r="E20" s="29"/>
      <c r="F20" s="29"/>
      <c r="G20" s="25"/>
      <c r="H20" s="29"/>
      <c r="I20" s="29"/>
      <c r="J20" s="29"/>
      <c r="K20" s="29"/>
      <c r="L20" s="3"/>
    </row>
    <row r="21" spans="1:15" s="3" customFormat="1" ht="14.4" thickBot="1" x14ac:dyDescent="0.3">
      <c r="A21" s="25"/>
      <c r="B21" s="32" t="s">
        <v>15</v>
      </c>
      <c r="C21" s="32" t="s">
        <v>16</v>
      </c>
      <c r="D21" s="32" t="s">
        <v>17</v>
      </c>
      <c r="E21" s="80" t="s">
        <v>18</v>
      </c>
      <c r="F21" s="80"/>
      <c r="G21" s="32" t="s">
        <v>19</v>
      </c>
      <c r="H21" s="32" t="s">
        <v>20</v>
      </c>
      <c r="I21" s="32" t="s">
        <v>21</v>
      </c>
      <c r="J21" s="32" t="s">
        <v>22</v>
      </c>
      <c r="K21" s="32" t="s">
        <v>23</v>
      </c>
    </row>
    <row r="22" spans="1:15" ht="14.4" thickTop="1" x14ac:dyDescent="0.25">
      <c r="A22" s="33"/>
      <c r="B22" s="33"/>
      <c r="C22" s="34"/>
      <c r="D22" s="35" t="s">
        <v>24</v>
      </c>
      <c r="E22" s="78" t="s">
        <v>25</v>
      </c>
      <c r="F22" s="79"/>
      <c r="G22" s="81" t="s">
        <v>26</v>
      </c>
      <c r="H22" s="81" t="s">
        <v>27</v>
      </c>
      <c r="I22" s="81" t="s">
        <v>28</v>
      </c>
      <c r="J22" s="83" t="s">
        <v>29</v>
      </c>
      <c r="K22" s="76" t="s">
        <v>30</v>
      </c>
      <c r="L22" s="3"/>
      <c r="M22" s="4"/>
      <c r="O22" s="4"/>
    </row>
    <row r="23" spans="1:15" ht="27.6" x14ac:dyDescent="0.25">
      <c r="A23" s="33"/>
      <c r="B23" s="32"/>
      <c r="C23" s="36" t="s">
        <v>31</v>
      </c>
      <c r="D23" s="37" t="s">
        <v>32</v>
      </c>
      <c r="E23" s="38" t="s">
        <v>33</v>
      </c>
      <c r="F23" s="39" t="s">
        <v>34</v>
      </c>
      <c r="G23" s="82"/>
      <c r="H23" s="82"/>
      <c r="I23" s="82"/>
      <c r="J23" s="84"/>
      <c r="K23" s="77"/>
      <c r="L23" s="3"/>
      <c r="M23" s="4"/>
      <c r="O23" s="4"/>
    </row>
    <row r="24" spans="1:15" ht="13.8" x14ac:dyDescent="0.25">
      <c r="A24" s="33"/>
      <c r="B24" s="40" t="s">
        <v>35</v>
      </c>
      <c r="C24" s="41">
        <v>48443.199999999997</v>
      </c>
      <c r="D24" s="42">
        <v>24</v>
      </c>
      <c r="E24" s="43">
        <v>2</v>
      </c>
      <c r="F24" s="44">
        <v>0</v>
      </c>
      <c r="G24" s="45">
        <f>F24+E24*12</f>
        <v>24</v>
      </c>
      <c r="H24" s="46">
        <f>+C24+(((G24-24)/12*0.05*C24))</f>
        <v>48443.199999999997</v>
      </c>
      <c r="I24" s="47">
        <f>+H24/2080</f>
        <v>23.29</v>
      </c>
      <c r="J24" s="48">
        <v>32.590000000000003</v>
      </c>
      <c r="K24" s="49">
        <f>IF(IF(J24&gt;I24,I24,J24)&lt;C24/2080,"Experience Is Too Low!",IF(J24&gt;I24,I24,J24))</f>
        <v>23.29</v>
      </c>
      <c r="L24" s="5" t="str">
        <f>IF(K24&lt;C24/2080,"Experience Is Too Low!","")</f>
        <v/>
      </c>
      <c r="M24" s="19"/>
      <c r="O24" s="4"/>
    </row>
    <row r="25" spans="1:15" ht="7.5" customHeight="1" x14ac:dyDescent="0.25">
      <c r="A25" s="33"/>
      <c r="B25" s="50"/>
      <c r="C25" s="51"/>
      <c r="D25" s="52"/>
      <c r="E25" s="53"/>
      <c r="F25" s="54"/>
      <c r="G25" s="55"/>
      <c r="H25" s="51"/>
      <c r="I25" s="56"/>
      <c r="J25" s="57"/>
      <c r="K25" s="58"/>
      <c r="L25" s="6"/>
      <c r="M25" s="4"/>
      <c r="O25" s="4"/>
    </row>
    <row r="26" spans="1:15" ht="13.8" x14ac:dyDescent="0.25">
      <c r="A26" s="33"/>
      <c r="B26" s="59" t="s">
        <v>36</v>
      </c>
      <c r="C26" s="60">
        <v>53310.400000000001</v>
      </c>
      <c r="D26" s="61">
        <v>48</v>
      </c>
      <c r="E26" s="62">
        <v>4</v>
      </c>
      <c r="F26" s="44">
        <v>0</v>
      </c>
      <c r="G26" s="45">
        <f>F26+E26*12</f>
        <v>48</v>
      </c>
      <c r="H26" s="46">
        <f>+C26+(((G26-48)/12*0.05*C26))</f>
        <v>53310.400000000001</v>
      </c>
      <c r="I26" s="47">
        <f>+H26/2080</f>
        <v>25.63</v>
      </c>
      <c r="J26" s="48">
        <v>35.86</v>
      </c>
      <c r="K26" s="49">
        <f>IF(IF(J26&gt;I26,I26,J26)&lt;C26/2080,"Experience Is Too Low!",IF(J26&gt;I26,I26,J26))</f>
        <v>25.63</v>
      </c>
      <c r="L26" s="5" t="str">
        <f>IF(K26&lt;C26/2080,"Experience Is Too Low!","")</f>
        <v/>
      </c>
      <c r="M26" s="4"/>
      <c r="O26" s="4"/>
    </row>
    <row r="27" spans="1:15" ht="6.75" customHeight="1" x14ac:dyDescent="0.25">
      <c r="A27" s="33"/>
      <c r="B27" s="50"/>
      <c r="C27" s="51"/>
      <c r="D27" s="52"/>
      <c r="E27" s="53"/>
      <c r="F27" s="54"/>
      <c r="G27" s="55"/>
      <c r="H27" s="51"/>
      <c r="I27" s="56"/>
      <c r="J27" s="57"/>
      <c r="K27" s="58"/>
      <c r="L27" s="6"/>
    </row>
    <row r="28" spans="1:15" ht="13.8" x14ac:dyDescent="0.25">
      <c r="A28" s="33"/>
      <c r="B28" s="59" t="s">
        <v>37</v>
      </c>
      <c r="C28" s="63">
        <v>56347.199999999997</v>
      </c>
      <c r="D28" s="61">
        <v>60</v>
      </c>
      <c r="E28" s="62">
        <v>5</v>
      </c>
      <c r="F28" s="44">
        <v>0</v>
      </c>
      <c r="G28" s="45">
        <f>F28+E28*12</f>
        <v>60</v>
      </c>
      <c r="H28" s="46">
        <f>+C28+(((G28-60)/12*0.05*C28))</f>
        <v>56347.199999999997</v>
      </c>
      <c r="I28" s="47">
        <f>+H28/2080</f>
        <v>27.09</v>
      </c>
      <c r="J28" s="48">
        <v>39.44</v>
      </c>
      <c r="K28" s="49">
        <f>IF(IF(J28&gt;I28,I28,J28)&lt;C28/2080,"Experience Is Too Low!",IF(J28&gt;I28,I28,J28))</f>
        <v>27.09</v>
      </c>
      <c r="L28" s="5" t="str">
        <f>IF(K28&lt;C28/2080,"Experience Is Too Low!","")</f>
        <v/>
      </c>
      <c r="M28" s="4"/>
      <c r="O28" s="4"/>
    </row>
    <row r="29" spans="1:15" ht="7.5" customHeight="1" x14ac:dyDescent="0.25">
      <c r="A29" s="33"/>
      <c r="B29" s="50"/>
      <c r="C29" s="51"/>
      <c r="D29" s="52"/>
      <c r="E29" s="53"/>
      <c r="F29" s="54"/>
      <c r="G29" s="64"/>
      <c r="H29" s="51"/>
      <c r="I29" s="56"/>
      <c r="J29" s="57"/>
      <c r="K29" s="58"/>
      <c r="L29" s="6"/>
    </row>
    <row r="30" spans="1:15" ht="13.8" x14ac:dyDescent="0.25">
      <c r="A30" s="33"/>
      <c r="B30" s="59" t="s">
        <v>38</v>
      </c>
      <c r="C30" s="63">
        <v>61900.800000000003</v>
      </c>
      <c r="D30" s="61">
        <v>84</v>
      </c>
      <c r="E30" s="62">
        <v>7</v>
      </c>
      <c r="F30" s="44">
        <v>0</v>
      </c>
      <c r="G30" s="45">
        <f>F30+E30*12</f>
        <v>84</v>
      </c>
      <c r="H30" s="46">
        <f>+C30+(((G30-84)/12*0.05*C30))</f>
        <v>61900.800000000003</v>
      </c>
      <c r="I30" s="47">
        <f>+H30/2080</f>
        <v>29.76</v>
      </c>
      <c r="J30" s="48">
        <v>44.62</v>
      </c>
      <c r="K30" s="49">
        <f>IF(IF(J30&gt;I30,I30,J30)&lt;C30/2080,"Experience Is Too Low!",IF(J30&gt;I30,I30,J30))</f>
        <v>29.76</v>
      </c>
      <c r="L30" s="5" t="str">
        <f>IF(K30&lt;C30/2080,"Experience Is Too Low!","")</f>
        <v/>
      </c>
    </row>
    <row r="31" spans="1:15" ht="7.5" customHeight="1" x14ac:dyDescent="0.25">
      <c r="A31" s="33"/>
      <c r="B31" s="50"/>
      <c r="C31" s="51"/>
      <c r="D31" s="52"/>
      <c r="E31" s="53"/>
      <c r="F31" s="54"/>
      <c r="G31" s="65"/>
      <c r="H31" s="51"/>
      <c r="I31" s="56"/>
      <c r="J31" s="57"/>
      <c r="K31" s="58"/>
      <c r="L31" s="6"/>
    </row>
    <row r="32" spans="1:15" ht="13.8" x14ac:dyDescent="0.25">
      <c r="A32" s="33"/>
      <c r="B32" s="59" t="s">
        <v>39</v>
      </c>
      <c r="C32" s="63">
        <v>69326.399999999994</v>
      </c>
      <c r="D32" s="61">
        <v>96</v>
      </c>
      <c r="E32" s="62">
        <v>8</v>
      </c>
      <c r="F32" s="44">
        <v>0</v>
      </c>
      <c r="G32" s="45">
        <f>F32+E32*12</f>
        <v>96</v>
      </c>
      <c r="H32" s="46">
        <f>+C32+(((G32-96)/12*0.05*C32))</f>
        <v>69326.399999999994</v>
      </c>
      <c r="I32" s="47">
        <f>+H32/2080</f>
        <v>33.33</v>
      </c>
      <c r="J32" s="48">
        <v>49.98</v>
      </c>
      <c r="K32" s="49">
        <f>IF(IF(J32&gt;I32,I32,J32)&lt;C32/2080,"Experience Is Too Low!",IF(J32&gt;I32,I32,J32))</f>
        <v>33.33</v>
      </c>
      <c r="L32" s="5" t="str">
        <f>IF(K32&lt;C32/2080,"Experience Is Too Low!","")</f>
        <v/>
      </c>
    </row>
    <row r="33" spans="1:12" ht="8.25" customHeight="1" thickBot="1" x14ac:dyDescent="0.3">
      <c r="A33" s="33"/>
      <c r="B33" s="66"/>
      <c r="C33" s="67"/>
      <c r="D33" s="68"/>
      <c r="E33" s="69"/>
      <c r="F33" s="70"/>
      <c r="G33" s="71"/>
      <c r="H33" s="72"/>
      <c r="I33" s="73"/>
      <c r="J33" s="74"/>
      <c r="K33" s="75"/>
      <c r="L33" s="5"/>
    </row>
    <row r="34" spans="1:12" x14ac:dyDescent="0.25">
      <c r="B34" s="12"/>
      <c r="C34" s="13"/>
      <c r="D34" s="14"/>
      <c r="E34" s="15"/>
      <c r="F34" s="15"/>
      <c r="G34" s="22"/>
      <c r="H34" s="16"/>
      <c r="I34" s="23"/>
      <c r="J34" s="18"/>
      <c r="K34" s="17"/>
    </row>
    <row r="36" spans="1:12" x14ac:dyDescent="0.25">
      <c r="B36" s="7"/>
      <c r="C36" s="10"/>
      <c r="F36" s="11"/>
      <c r="G36" s="11"/>
    </row>
    <row r="37" spans="1:12" x14ac:dyDescent="0.25">
      <c r="B37" s="7"/>
      <c r="C37" s="21"/>
      <c r="F37" s="11"/>
      <c r="G37" s="11"/>
    </row>
    <row r="38" spans="1:12" x14ac:dyDescent="0.25">
      <c r="B38" s="7"/>
      <c r="C38" s="10"/>
      <c r="D38" s="10"/>
      <c r="E38" s="8"/>
      <c r="F38" s="11"/>
      <c r="G38" s="11"/>
    </row>
    <row r="39" spans="1:12" x14ac:dyDescent="0.25">
      <c r="B39" s="7"/>
      <c r="C39" s="10"/>
      <c r="D39" s="10"/>
      <c r="E39" s="8"/>
      <c r="F39" s="11"/>
      <c r="G39" s="11"/>
    </row>
    <row r="40" spans="1:12" x14ac:dyDescent="0.25">
      <c r="B40" s="7"/>
      <c r="C40" s="10"/>
      <c r="D40" s="10"/>
      <c r="E40" s="8"/>
      <c r="F40" s="11"/>
      <c r="G40" s="11"/>
      <c r="H40" s="8"/>
    </row>
    <row r="41" spans="1:12" x14ac:dyDescent="0.25">
      <c r="B41" s="7"/>
      <c r="H41" s="8"/>
    </row>
    <row r="42" spans="1:12" x14ac:dyDescent="0.25">
      <c r="B42" s="7"/>
      <c r="H42" s="8"/>
    </row>
    <row r="43" spans="1:12" x14ac:dyDescent="0.25">
      <c r="B43" s="7"/>
      <c r="D43" s="10"/>
      <c r="E43" s="8"/>
      <c r="F43" s="8"/>
      <c r="G43" s="9"/>
      <c r="H43" s="8"/>
    </row>
    <row r="44" spans="1:12" x14ac:dyDescent="0.25">
      <c r="D44" s="10"/>
      <c r="E44" s="8"/>
      <c r="H44" s="8"/>
    </row>
    <row r="45" spans="1:12" x14ac:dyDescent="0.25">
      <c r="D45" s="10"/>
      <c r="E45" s="8"/>
      <c r="H45" s="8"/>
    </row>
    <row r="47" spans="1:12" x14ac:dyDescent="0.25">
      <c r="E47" s="8"/>
      <c r="H47" s="8"/>
    </row>
    <row r="48" spans="1:12" x14ac:dyDescent="0.25">
      <c r="E48" s="8"/>
      <c r="H48" s="8"/>
    </row>
    <row r="49" spans="5:8" x14ac:dyDescent="0.25">
      <c r="E49" s="8"/>
      <c r="H49" s="8"/>
    </row>
    <row r="50" spans="5:8" x14ac:dyDescent="0.25">
      <c r="E50" s="8"/>
      <c r="H50" s="8"/>
    </row>
    <row r="51" spans="5:8" x14ac:dyDescent="0.25">
      <c r="E51" s="8"/>
      <c r="H51" s="8"/>
    </row>
    <row r="52" spans="5:8" x14ac:dyDescent="0.25">
      <c r="E52" s="8"/>
      <c r="H52" s="8"/>
    </row>
  </sheetData>
  <sheetProtection algorithmName="SHA-512" hashValue="I1dkt5RiE9b9gs4e/ZaG5WkYM1QSVDioJC18hqOGTAQakWL4rmx5ImfQwQJd3jfEbgP/ApFzSreFUdMl7Wkeow==" saltValue="r/GtnJoy2/+I87oB0Oa/Jg==" spinCount="100000" sheet="1" objects="1" scenarios="1"/>
  <protectedRanges>
    <protectedRange sqref="C24:C32 H24:K32" name="Range1"/>
  </protectedRanges>
  <mergeCells count="7">
    <mergeCell ref="K22:K23"/>
    <mergeCell ref="E22:F22"/>
    <mergeCell ref="E21:F21"/>
    <mergeCell ref="G22:G23"/>
    <mergeCell ref="H22:H23"/>
    <mergeCell ref="I22:I23"/>
    <mergeCell ref="J22:J23"/>
  </mergeCells>
  <phoneticPr fontId="6" type="noConversion"/>
  <dataValidations xWindow="342" yWindow="428" count="6">
    <dataValidation type="whole" operator="greaterThanOrEqual" allowBlank="1" showInputMessage="1" showErrorMessage="1" errorTitle="Mimimum Requirements" error="The mimimum education &amp; experience requirements for this position is 30 months!" promptTitle="Experience in Months" prompt="Input total months of experience including education.  A 2 Year degree is equal to 30 months of experience." sqref="G30 G26 G28" xr:uid="{00000000-0002-0000-0000-000000000000}">
      <formula1>30</formula1>
    </dataValidation>
    <dataValidation type="decimal" showInputMessage="1" showErrorMessage="1" promptTitle="Calculated Maximun Salary" prompt="Maximum Calculated Salary Based on Experience.  This cannot exceed the Pay Grade Maximum!" sqref="I24 I26 I28 I30 I32:I34" xr:uid="{00000000-0002-0000-0000-000001000000}">
      <formula1>11.55</formula1>
      <formula2>J24</formula2>
    </dataValidation>
    <dataValidation type="whole" operator="greaterThanOrEqual" allowBlank="1" showInputMessage="1" showErrorMessage="1" errorTitle="Experience Requirements!" error="The mimimum education &amp; experience requirements for this position is 96 months!" promptTitle="Experience in Months" prompt="Input total months of experience including education.  A 2 Year degree is equal to 30 months of experience." sqref="G32:G34" xr:uid="{00000000-0002-0000-0000-000002000000}">
      <formula1>96</formula1>
    </dataValidation>
    <dataValidation type="custom" operator="greaterThanOrEqual" allowBlank="1" showInputMessage="1" showErrorMessage="1" errorTitle="Minimum Requirements" error="The minimum education &amp; experience requirements for this position is 30 months!" promptTitle="Experience in Months" prompt="Input total months of experience including education.  A 2 Year degree is equal to 30 months of experience." sqref="G24" xr:uid="{00000000-0002-0000-0000-000003000000}">
      <formula1>"&lt;30"</formula1>
    </dataValidation>
    <dataValidation type="whole" allowBlank="1" showInputMessage="1" showErrorMessage="1" errorTitle="Experience" error="Must be less than 40 years!" promptTitle="Experience" prompt="Enter number of years of experience!" sqref="E24 E26 E28 E30 E32:E33" xr:uid="{00000000-0002-0000-0000-000004000000}">
      <formula1>0</formula1>
      <formula2>41</formula2>
    </dataValidation>
    <dataValidation type="whole" allowBlank="1" showInputMessage="1" showErrorMessage="1" errorTitle="Experience" error="Partial year only!  Must be 12 months or less!" promptTitle="Experience" prompt="Enter months of experience lass than 1 year!" sqref="F24 F26 F28 F30 F32:F33" xr:uid="{00000000-0002-0000-0000-000005000000}">
      <formula1>0</formula1>
      <formula2>12</formula2>
    </dataValidation>
  </dataValidations>
  <pageMargins left="0.75" right="0.75" top="1" bottom="1" header="0.5" footer="0.5"/>
  <pageSetup scale="9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 xmlns="01e2ab09-5e21-47fc-a09a-e3a48f2d7049">false</Archive>
    <IconOverlay xmlns="http://schemas.microsoft.com/sharepoint/v4" xsi:nil="true"/>
    <URL xmlns="http://schemas.microsoft.com/sharepoint/v3">
      <Url xsi:nil="true"/>
      <Description xsi:nil="true"/>
    </URL>
    <Resource_x0020_Type0 xmlns="01e2ab09-5e21-47fc-a09a-e3a48f2d7049">Guidelines</Resource_x0020_Type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D21F5EE6E5AE4680FA0D9892BF7DC2" ma:contentTypeVersion="198" ma:contentTypeDescription="Create a new document." ma:contentTypeScope="" ma:versionID="8e2765ff4a31335cada8bd3ef9b1f8e6">
  <xsd:schema xmlns:xsd="http://www.w3.org/2001/XMLSchema" xmlns:xs="http://www.w3.org/2001/XMLSchema" xmlns:p="http://schemas.microsoft.com/office/2006/metadata/properties" xmlns:ns1="http://schemas.microsoft.com/sharepoint/v3" xmlns:ns2="01e2ab09-5e21-47fc-a09a-e3a48f2d7049" xmlns:ns3="16f00c2e-ac5c-418b-9f13-a0771dbd417d" xmlns:ns4="e4d6b2eb-5b1d-468f-bfd6-58f97eb5b89a" xmlns:ns5="http://schemas.microsoft.com/sharepoint/v4" targetNamespace="http://schemas.microsoft.com/office/2006/metadata/properties" ma:root="true" ma:fieldsID="18170945be5ac260eb0c86800d2da628" ns1:_="" ns2:_="" ns3:_="" ns4:_="" ns5:_="">
    <xsd:import namespace="http://schemas.microsoft.com/sharepoint/v3"/>
    <xsd:import namespace="01e2ab09-5e21-47fc-a09a-e3a48f2d7049"/>
    <xsd:import namespace="16f00c2e-ac5c-418b-9f13-a0771dbd417d"/>
    <xsd:import namespace="e4d6b2eb-5b1d-468f-bfd6-58f97eb5b89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Resource_x0020_Type0"/>
                <xsd:element ref="ns3:_dlc_DocId" minOccurs="0"/>
                <xsd:element ref="ns3:_dlc_DocIdUrl" minOccurs="0"/>
                <xsd:element ref="ns3:_dlc_DocIdPersistId" minOccurs="0"/>
                <xsd:element ref="ns1:URL" minOccurs="0"/>
                <xsd:element ref="ns4:SharedWithUsers" minOccurs="0"/>
                <xsd:element ref="ns2:Archive" minOccurs="0"/>
                <xsd:element ref="ns5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2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2ab09-5e21-47fc-a09a-e3a48f2d7049" elementFormDefault="qualified">
    <xsd:import namespace="http://schemas.microsoft.com/office/2006/documentManagement/types"/>
    <xsd:import namespace="http://schemas.microsoft.com/office/infopath/2007/PartnerControls"/>
    <xsd:element name="Resource_x0020_Type0" ma:index="4" ma:displayName="Resource Type" ma:format="RadioButtons" ma:internalName="Resource_x0020_Type0">
      <xsd:simpleType>
        <xsd:restriction base="dms:Choice">
          <xsd:enumeration value="Forms"/>
          <xsd:enumeration value="Guidelines"/>
          <xsd:enumeration value="Qualifications"/>
          <xsd:enumeration value="Training"/>
          <xsd:enumeration value="Reports"/>
          <xsd:enumeration value="Reports(Consultant Utilization, etc.)"/>
          <xsd:enumeration value="Reports (Consultant Utilization, etc.)"/>
        </xsd:restriction>
      </xsd:simpleType>
    </xsd:element>
    <xsd:element name="Archive" ma:index="14" nillable="true" ma:displayName="Archive" ma:default="0" ma:internalName="Archiv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d6b2eb-5b1d-468f-bfd6-58f97eb5b89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7ef604a7-ebc4-47af-96e9-7f1ad444f50a" ContentTypeId="0x0101" PreviousValue="false"/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071512B4-62E1-4FBE-8BFF-B7FD0188A814}">
  <ds:schemaRefs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1f30af22-8a83-4e88-b2a0-933ce816cdaf"/>
    <ds:schemaRef ds:uri="http://schemas.microsoft.com/office/infopath/2007/PartnerControls"/>
    <ds:schemaRef ds:uri="http://schemas.openxmlformats.org/package/2006/metadata/core-properties"/>
    <ds:schemaRef ds:uri="5f457147-3445-4bf3-9c66-8935214328b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1F7959E-84D1-4E82-B1D6-569261246281}"/>
</file>

<file path=customXml/itemProps3.xml><?xml version="1.0" encoding="utf-8"?>
<ds:datastoreItem xmlns:ds="http://schemas.openxmlformats.org/officeDocument/2006/customXml" ds:itemID="{A92CC5F6-F5AB-4144-99F3-9A6A2BD970E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95297C1-94EE-4CC0-A4C1-06339C008218}"/>
</file>

<file path=customXml/itemProps5.xml><?xml version="1.0" encoding="utf-8"?>
<ds:datastoreItem xmlns:ds="http://schemas.openxmlformats.org/officeDocument/2006/customXml" ds:itemID="{0227360F-D042-45A3-B67C-C8CA009193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PEF Max Salary Calulator</vt:lpstr>
      <vt:lpstr>'PEF Max Salary Calulator'!Print_Area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Jimmy L. Travis</dc:creator>
  <cp:keywords/>
  <dc:description/>
  <cp:lastModifiedBy>Boulos, Leila</cp:lastModifiedBy>
  <cp:revision/>
  <dcterms:created xsi:type="dcterms:W3CDTF">2002-09-08T15:55:16Z</dcterms:created>
  <dcterms:modified xsi:type="dcterms:W3CDTF">2025-08-08T19:35:36Z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0x01010038D21F5EE6E5AE4680FA0D9892BF7DC2</vt:lpwstr>
  </property>
  <property fmtid="{D5CDD505-2E9C-101B-9397-08002B2CF9AE}" pid="3" name="MediaServiceImageTags">
    <vt:lpwstr/>
  </property>
  <property fmtid="{D5CDD505-2E9C-101B-9397-08002B2CF9AE}" pid="4" name="Order">
    <vt:r8>30800</vt:r8>
  </property>
</Properties>
</file>